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1 Fa. kfztech.de\5 webdateien\"/>
    </mc:Choice>
  </mc:AlternateContent>
  <xr:revisionPtr revIDLastSave="0" documentId="8_{FC73955F-B409-4B53-B353-C7A871947240}" xr6:coauthVersionLast="44" xr6:coauthVersionMax="44" xr10:uidLastSave="{00000000-0000-0000-0000-000000000000}"/>
  <bookViews>
    <workbookView xWindow="-120" yWindow="-120" windowWidth="20730" windowHeight="11310" activeTab="1" xr2:uid="{00000000-000D-0000-FFFF-FFFF00000000}"/>
  </bookViews>
  <sheets>
    <sheet name="Kfz-Steuer" sheetId="1" r:id="rId1"/>
    <sheet name="Kfz-Steuer 2021" sheetId="4" r:id="rId2"/>
    <sheet name="Tabelle2" sheetId="2" r:id="rId3"/>
    <sheet name="Tabelle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4" l="1"/>
  <c r="I11" i="4" s="1"/>
  <c r="J11" i="4" s="1"/>
  <c r="E28" i="4"/>
  <c r="B26" i="4"/>
  <c r="J17" i="4" s="1"/>
  <c r="E28" i="1"/>
  <c r="B19" i="1"/>
  <c r="B26" i="1"/>
  <c r="I13" i="4" l="1"/>
  <c r="J13" i="4" s="1"/>
  <c r="I12" i="4"/>
  <c r="J12" i="4" s="1"/>
  <c r="I14" i="4"/>
  <c r="J14" i="4" s="1"/>
  <c r="I10" i="4"/>
  <c r="J10" i="4" s="1"/>
  <c r="I15" i="4"/>
  <c r="J15" i="4" s="1"/>
  <c r="B29" i="1"/>
  <c r="J16" i="4" l="1"/>
  <c r="J18" i="4" l="1"/>
  <c r="B19" i="4"/>
  <c r="B29" i="4" s="1"/>
</calcChain>
</file>

<file path=xl/sharedStrings.xml><?xml version="1.0" encoding="utf-8"?>
<sst xmlns="http://schemas.openxmlformats.org/spreadsheetml/2006/main" count="77" uniqueCount="36">
  <si>
    <t>CO2 Steuer</t>
  </si>
  <si>
    <t>g/km</t>
  </si>
  <si>
    <r>
      <t>cm</t>
    </r>
    <r>
      <rPr>
        <vertAlign val="superscript"/>
        <sz val="11"/>
        <color theme="1"/>
        <rFont val="Calibri"/>
        <family val="2"/>
        <scheme val="minor"/>
      </rPr>
      <t>3</t>
    </r>
  </si>
  <si>
    <t>Hubraumsteuer</t>
  </si>
  <si>
    <t>Benziner</t>
  </si>
  <si>
    <t>Diesel</t>
  </si>
  <si>
    <t>Steuer gesamt</t>
  </si>
  <si>
    <t>Kraftstoffart</t>
  </si>
  <si>
    <t>x</t>
  </si>
  <si>
    <t>Diesel-Pkw mit 9,50 € je angefangene 100 cm³ Hubraum.</t>
  </si>
  <si>
    <t>Jedes weitere g/km wird mit 2 € besteuert.</t>
  </si>
  <si>
    <t>Jahreszahl eingeben</t>
  </si>
  <si>
    <r>
      <t>Erstzulassung *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</si>
  <si>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Kfz-Steuer berechnen</t>
  </si>
  <si>
    <t xml:space="preserve">110 g/km bei Erstzulassung ab 2012 und 95 g/km bei Erstzulassung ab 2014. </t>
  </si>
  <si>
    <r>
      <t>Hubraum *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</si>
  <si>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*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 xml:space="preserve"> Besteuerung von Benzin-Pkw mit 2 € je angefangenen 100 cm³ Hubraum, </t>
    </r>
  </si>
  <si>
    <r>
      <t>*</t>
    </r>
    <r>
      <rPr>
        <vertAlign val="superscript"/>
        <sz val="10"/>
        <color theme="1"/>
        <rFont val="Calibri"/>
        <family val="2"/>
        <scheme val="minor"/>
      </rPr>
      <t xml:space="preserve">2 </t>
    </r>
    <r>
      <rPr>
        <b/>
        <sz val="10"/>
        <color theme="1"/>
        <rFont val="Calibri"/>
        <family val="2"/>
        <scheme val="minor"/>
      </rPr>
      <t>CO2-Freibetrag</t>
    </r>
    <r>
      <rPr>
        <sz val="10"/>
        <color theme="1"/>
        <rFont val="Calibri"/>
        <family val="2"/>
        <scheme val="minor"/>
      </rPr>
      <t xml:space="preserve">: </t>
    </r>
  </si>
  <si>
    <t xml:space="preserve">Eine Basismasse von 120 g/km CO2-Emission </t>
  </si>
  <si>
    <t xml:space="preserve">bleibt bei Erstzulassung bis 2011 steuerfrei, </t>
  </si>
  <si>
    <t>bitte eingeben</t>
  </si>
  <si>
    <t xml:space="preserve">Anm.: Halter von Diesel-Pkw mit Emissionsgruppe Euro 6 </t>
  </si>
  <si>
    <t>erhalten von 2011 bis 2013 eine Kfz-Steuer-Befreiung von 150 €.</t>
  </si>
  <si>
    <r>
      <t>*</t>
    </r>
    <r>
      <rPr>
        <vertAlign val="superscript"/>
        <sz val="10"/>
        <color rgb="FF000000"/>
        <rFont val="Calibri"/>
        <family val="2"/>
        <scheme val="minor"/>
      </rPr>
      <t>1</t>
    </r>
    <r>
      <rPr>
        <sz val="10"/>
        <color rgb="FF000000"/>
        <rFont val="Calibri"/>
        <family val="2"/>
        <scheme val="minor"/>
      </rPr>
      <t xml:space="preserve"> Bei Zulassungen vor dem  1. Juli 2009 </t>
    </r>
  </si>
  <si>
    <t>wird an der alten Besteuerung nichts geändert.</t>
  </si>
  <si>
    <r>
      <t>*</t>
    </r>
    <r>
      <rPr>
        <vertAlign val="superscript"/>
        <sz val="10"/>
        <color rgb="FF000000"/>
        <rFont val="Calibri"/>
        <family val="2"/>
        <scheme val="minor"/>
      </rPr>
      <t>4</t>
    </r>
    <r>
      <rPr>
        <sz val="10"/>
        <color rgb="FF000000"/>
        <rFont val="Calibri"/>
        <family val="2"/>
        <scheme val="minor"/>
      </rPr>
      <t xml:space="preserve"> Wie viel CO</t>
    </r>
    <r>
      <rPr>
        <vertAlign val="subscript"/>
        <sz val="10"/>
        <color rgb="FF000000"/>
        <rFont val="Calibri"/>
        <family val="2"/>
        <scheme val="minor"/>
      </rPr>
      <t>2</t>
    </r>
    <r>
      <rPr>
        <sz val="10"/>
        <color rgb="FF000000"/>
        <rFont val="Calibri"/>
        <family val="2"/>
        <scheme val="minor"/>
      </rPr>
      <t> ihr Fahrzeug produziert, kann auch  einfach berechnet werden</t>
    </r>
  </si>
  <si>
    <r>
      <t>Bei der Verbrennung von einem Liter Benzin entstehen 2,37 kg 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. </t>
    </r>
  </si>
  <si>
    <t>Bei der Verbrennung von einem Liter Diesel entstehen 2,62 kg CO2 .</t>
  </si>
  <si>
    <t>*5 Leitfaden CO2 von DAT zum Download auf www.kfztech.de/Auto/co2-steuer.htm</t>
  </si>
  <si>
    <r>
      <t>Kraftstoffverbrauch / 100 km *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</si>
  <si>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t>CO2-Ausstoß aus Verbrauch</t>
  </si>
  <si>
    <r>
      <t>CO2 Ausstoß *</t>
    </r>
    <r>
      <rPr>
        <b/>
        <vertAlign val="superscript"/>
        <sz val="11"/>
        <color theme="1"/>
        <rFont val="Calibri"/>
        <family val="2"/>
        <scheme val="minor"/>
      </rPr>
      <t>2, 4, 5</t>
    </r>
  </si>
  <si>
    <t>bitte ankreuzen x</t>
  </si>
  <si>
    <t>Anmerkungen</t>
  </si>
  <si>
    <t>-</t>
  </si>
  <si>
    <t>Hilfstabelle für Steuer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</si>
</sst>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bscript"/>
      <sz val="10"/>
      <color rgb="FF000000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0" fillId="0" borderId="0" xfId="0" applyBorder="1"/>
    <xf numFmtId="0" fontId="0" fillId="4" borderId="0" xfId="0" applyFill="1" applyBorder="1"/>
    <xf numFmtId="0" fontId="2" fillId="3" borderId="1" xfId="0" applyFont="1" applyFill="1" applyBorder="1" applyAlignment="1">
      <alignment horizontal="center"/>
    </xf>
    <xf numFmtId="0" fontId="2" fillId="0" borderId="0" xfId="0" applyFont="1" applyBorder="1"/>
    <xf numFmtId="0" fontId="2" fillId="3" borderId="1" xfId="0" applyNumberFormat="1" applyFont="1" applyFill="1" applyBorder="1" applyAlignment="1">
      <alignment horizontal="center"/>
    </xf>
    <xf numFmtId="0" fontId="0" fillId="2" borderId="8" xfId="0" applyFill="1" applyBorder="1"/>
    <xf numFmtId="0" fontId="0" fillId="5" borderId="3" xfId="0" applyFill="1" applyBorder="1"/>
    <xf numFmtId="44" fontId="2" fillId="5" borderId="6" xfId="1" applyFont="1" applyFill="1" applyBorder="1" applyAlignment="1">
      <alignment horizontal="center"/>
    </xf>
    <xf numFmtId="0" fontId="0" fillId="5" borderId="7" xfId="0" applyFill="1" applyBorder="1"/>
    <xf numFmtId="0" fontId="7" fillId="4" borderId="0" xfId="0" applyFont="1" applyFill="1" applyBorder="1"/>
    <xf numFmtId="0" fontId="7" fillId="0" borderId="0" xfId="0" applyFont="1" applyBorder="1"/>
    <xf numFmtId="0" fontId="4" fillId="2" borderId="9" xfId="0" applyFont="1" applyFill="1" applyBorder="1"/>
    <xf numFmtId="0" fontId="0" fillId="2" borderId="10" xfId="0" applyFill="1" applyBorder="1"/>
    <xf numFmtId="0" fontId="5" fillId="6" borderId="11" xfId="0" applyFont="1" applyFill="1" applyBorder="1"/>
    <xf numFmtId="0" fontId="7" fillId="6" borderId="12" xfId="0" applyFont="1" applyFill="1" applyBorder="1"/>
    <xf numFmtId="0" fontId="7" fillId="6" borderId="11" xfId="0" applyFont="1" applyFill="1" applyBorder="1"/>
    <xf numFmtId="0" fontId="7" fillId="6" borderId="13" xfId="0" applyFont="1" applyFill="1" applyBorder="1"/>
    <xf numFmtId="0" fontId="5" fillId="6" borderId="13" xfId="0" applyFont="1" applyFill="1" applyBorder="1"/>
    <xf numFmtId="0" fontId="15" fillId="6" borderId="14" xfId="2" applyFont="1" applyFill="1" applyBorder="1" applyAlignment="1" applyProtection="1"/>
    <xf numFmtId="1" fontId="2" fillId="5" borderId="17" xfId="0" applyNumberFormat="1" applyFont="1" applyFill="1" applyBorder="1" applyAlignment="1">
      <alignment horizontal="center"/>
    </xf>
    <xf numFmtId="0" fontId="7" fillId="6" borderId="0" xfId="0" applyFont="1" applyFill="1"/>
    <xf numFmtId="0" fontId="2" fillId="7" borderId="4" xfId="0" applyFont="1" applyFill="1" applyBorder="1" applyAlignment="1">
      <alignment horizontal="right"/>
    </xf>
    <xf numFmtId="0" fontId="2" fillId="7" borderId="6" xfId="0" applyFont="1" applyFill="1" applyBorder="1" applyAlignment="1">
      <alignment horizontal="right"/>
    </xf>
    <xf numFmtId="0" fontId="0" fillId="7" borderId="4" xfId="0" applyFill="1" applyBorder="1" applyAlignment="1">
      <alignment horizontal="right"/>
    </xf>
    <xf numFmtId="0" fontId="2" fillId="7" borderId="5" xfId="0" applyFont="1" applyFill="1" applyBorder="1" applyAlignment="1">
      <alignment horizontal="center"/>
    </xf>
    <xf numFmtId="0" fontId="11" fillId="7" borderId="4" xfId="0" applyFont="1" applyFill="1" applyBorder="1"/>
    <xf numFmtId="0" fontId="0" fillId="7" borderId="5" xfId="0" applyFill="1" applyBorder="1"/>
    <xf numFmtId="0" fontId="0" fillId="7" borderId="7" xfId="0" applyFill="1" applyBorder="1"/>
    <xf numFmtId="0" fontId="0" fillId="7" borderId="4" xfId="0" applyFill="1" applyBorder="1"/>
    <xf numFmtId="0" fontId="11" fillId="7" borderId="2" xfId="0" applyFont="1" applyFill="1" applyBorder="1"/>
    <xf numFmtId="0" fontId="0" fillId="7" borderId="3" xfId="0" applyFill="1" applyBorder="1"/>
    <xf numFmtId="0" fontId="2" fillId="2" borderId="9" xfId="0" applyFont="1" applyFill="1" applyBorder="1"/>
    <xf numFmtId="0" fontId="2" fillId="2" borderId="8" xfId="0" applyFont="1" applyFill="1" applyBorder="1"/>
    <xf numFmtId="44" fontId="2" fillId="5" borderId="6" xfId="0" applyNumberFormat="1" applyFont="1" applyFill="1" applyBorder="1"/>
    <xf numFmtId="0" fontId="16" fillId="5" borderId="2" xfId="0" applyFont="1" applyFill="1" applyBorder="1"/>
    <xf numFmtId="0" fontId="17" fillId="5" borderId="3" xfId="0" applyFont="1" applyFill="1" applyBorder="1"/>
    <xf numFmtId="0" fontId="16" fillId="5" borderId="2" xfId="0" applyFont="1" applyFill="1" applyBorder="1" applyAlignment="1">
      <alignment horizontal="left"/>
    </xf>
    <xf numFmtId="0" fontId="16" fillId="5" borderId="2" xfId="0" applyFont="1" applyFill="1" applyBorder="1" applyAlignment="1">
      <alignment horizontal="center"/>
    </xf>
    <xf numFmtId="0" fontId="2" fillId="2" borderId="15" xfId="0" applyFont="1" applyFill="1" applyBorder="1"/>
    <xf numFmtId="0" fontId="16" fillId="5" borderId="16" xfId="0" applyFont="1" applyFill="1" applyBorder="1"/>
    <xf numFmtId="0" fontId="0" fillId="0" borderId="0" xfId="0" applyFill="1" applyBorder="1"/>
    <xf numFmtId="164" fontId="0" fillId="0" borderId="0" xfId="0" applyNumberFormat="1"/>
    <xf numFmtId="0" fontId="0" fillId="0" borderId="0" xfId="0" applyFill="1"/>
    <xf numFmtId="0" fontId="7" fillId="0" borderId="0" xfId="0" applyFont="1" applyFill="1"/>
    <xf numFmtId="0" fontId="5" fillId="0" borderId="0" xfId="0" applyFont="1" applyFill="1" applyBorder="1"/>
    <xf numFmtId="0" fontId="7" fillId="0" borderId="0" xfId="0" applyFont="1" applyFill="1" applyBorder="1"/>
    <xf numFmtId="0" fontId="15" fillId="0" borderId="0" xfId="2" applyFont="1" applyFill="1" applyBorder="1" applyAlignment="1" applyProtection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6" fillId="0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0" fontId="0" fillId="0" borderId="4" xfId="0" applyBorder="1"/>
    <xf numFmtId="0" fontId="0" fillId="4" borderId="4" xfId="0" applyFill="1" applyBorder="1"/>
    <xf numFmtId="164" fontId="0" fillId="0" borderId="7" xfId="0" applyNumberFormat="1" applyBorder="1"/>
    <xf numFmtId="0" fontId="0" fillId="0" borderId="0" xfId="0" applyBorder="1" applyAlignment="1">
      <alignment horizontal="center"/>
    </xf>
    <xf numFmtId="0" fontId="0" fillId="0" borderId="2" xfId="0" applyBorder="1"/>
    <xf numFmtId="44" fontId="0" fillId="0" borderId="21" xfId="0" applyNumberFormat="1" applyBorder="1"/>
    <xf numFmtId="0" fontId="0" fillId="4" borderId="6" xfId="0" applyFill="1" applyBorder="1" applyAlignment="1"/>
    <xf numFmtId="164" fontId="0" fillId="0" borderId="21" xfId="0" applyNumberFormat="1" applyBorder="1"/>
    <xf numFmtId="0" fontId="0" fillId="4" borderId="4" xfId="0" applyFill="1" applyBorder="1" applyAlignment="1"/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11" fillId="7" borderId="2" xfId="0" applyFont="1" applyFill="1" applyBorder="1" applyAlignment="1">
      <alignment horizontal="center"/>
    </xf>
    <xf numFmtId="0" fontId="11" fillId="7" borderId="3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/kfztech/Auto/co2-steuer.ht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/kfztech/Auto/co2-steuer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2"/>
  <sheetViews>
    <sheetView showGridLines="0" topLeftCell="A5" workbookViewId="0">
      <selection activeCell="B29" sqref="B29"/>
    </sheetView>
  </sheetViews>
  <sheetFormatPr baseColWidth="10" defaultRowHeight="15" x14ac:dyDescent="0.25"/>
  <cols>
    <col min="1" max="1" width="2.5703125" customWidth="1"/>
    <col min="2" max="2" width="14.85546875" customWidth="1"/>
    <col min="3" max="3" width="7.28515625" customWidth="1"/>
    <col min="4" max="4" width="3.140625" customWidth="1"/>
    <col min="5" max="5" width="64.7109375" customWidth="1"/>
    <col min="6" max="6" width="40.28515625" customWidth="1"/>
  </cols>
  <sheetData>
    <row r="1" spans="2:7" ht="19.5" thickBot="1" x14ac:dyDescent="0.35">
      <c r="B1" s="12" t="s">
        <v>13</v>
      </c>
      <c r="C1" s="13"/>
      <c r="D1" s="13"/>
      <c r="E1" s="6"/>
    </row>
    <row r="2" spans="2:7" ht="15.75" thickBot="1" x14ac:dyDescent="0.3"/>
    <row r="3" spans="2:7" ht="15.75" thickBot="1" x14ac:dyDescent="0.3">
      <c r="B3" s="32" t="s">
        <v>7</v>
      </c>
      <c r="C3" s="6"/>
      <c r="E3" s="21" t="s">
        <v>33</v>
      </c>
      <c r="F3" s="4"/>
    </row>
    <row r="4" spans="2:7" ht="15.75" thickBot="1" x14ac:dyDescent="0.3">
      <c r="B4" s="66" t="s">
        <v>32</v>
      </c>
      <c r="C4" s="67"/>
      <c r="F4" s="1"/>
    </row>
    <row r="5" spans="2:7" ht="15.75" thickBot="1" x14ac:dyDescent="0.3">
      <c r="B5" s="22" t="s">
        <v>4</v>
      </c>
      <c r="C5" s="3" t="s">
        <v>8</v>
      </c>
      <c r="F5" s="2"/>
    </row>
    <row r="6" spans="2:7" ht="15.75" thickBot="1" x14ac:dyDescent="0.3">
      <c r="B6" s="24"/>
      <c r="C6" s="25"/>
      <c r="F6" s="1"/>
    </row>
    <row r="7" spans="2:7" ht="15.75" thickBot="1" x14ac:dyDescent="0.3">
      <c r="B7" s="23" t="s">
        <v>5</v>
      </c>
      <c r="C7" s="3"/>
      <c r="F7" s="1"/>
    </row>
    <row r="8" spans="2:7" ht="15.75" thickBot="1" x14ac:dyDescent="0.3">
      <c r="B8" s="1"/>
      <c r="C8" s="1"/>
      <c r="F8" s="1"/>
    </row>
    <row r="9" spans="2:7" ht="18" thickBot="1" x14ac:dyDescent="0.3">
      <c r="B9" s="32" t="s">
        <v>12</v>
      </c>
      <c r="C9" s="6"/>
      <c r="E9" s="14" t="s">
        <v>23</v>
      </c>
      <c r="F9" s="2"/>
    </row>
    <row r="10" spans="2:7" ht="15.75" thickBot="1" x14ac:dyDescent="0.3">
      <c r="B10" s="30" t="s">
        <v>11</v>
      </c>
      <c r="C10" s="31"/>
      <c r="E10" s="15" t="s">
        <v>24</v>
      </c>
      <c r="F10" s="2"/>
    </row>
    <row r="11" spans="2:7" ht="15.75" thickBot="1" x14ac:dyDescent="0.3">
      <c r="B11" s="3">
        <v>2020</v>
      </c>
      <c r="C11" s="28"/>
      <c r="F11" s="2"/>
    </row>
    <row r="12" spans="2:7" ht="15.75" thickBot="1" x14ac:dyDescent="0.3">
      <c r="B12" s="1"/>
      <c r="C12" s="1"/>
      <c r="F12" s="2"/>
    </row>
    <row r="13" spans="2:7" ht="18" thickBot="1" x14ac:dyDescent="0.3">
      <c r="B13" s="32" t="s">
        <v>31</v>
      </c>
      <c r="C13" s="33"/>
      <c r="E13" s="16" t="s">
        <v>17</v>
      </c>
      <c r="G13" s="1"/>
    </row>
    <row r="14" spans="2:7" ht="15.75" thickBot="1" x14ac:dyDescent="0.3">
      <c r="B14" s="26" t="s">
        <v>20</v>
      </c>
      <c r="C14" s="27"/>
      <c r="E14" s="17" t="s">
        <v>18</v>
      </c>
      <c r="G14" s="1"/>
    </row>
    <row r="15" spans="2:7" ht="15.75" thickBot="1" x14ac:dyDescent="0.3">
      <c r="B15" s="3">
        <v>298</v>
      </c>
      <c r="C15" s="27" t="s">
        <v>1</v>
      </c>
      <c r="E15" s="17" t="s">
        <v>19</v>
      </c>
      <c r="G15" s="1"/>
    </row>
    <row r="16" spans="2:7" x14ac:dyDescent="0.25">
      <c r="B16" s="29"/>
      <c r="C16" s="27"/>
      <c r="E16" s="17" t="s">
        <v>14</v>
      </c>
      <c r="F16" s="2"/>
      <c r="G16" s="1"/>
    </row>
    <row r="17" spans="2:7" ht="15.75" thickBot="1" x14ac:dyDescent="0.3">
      <c r="B17" s="29"/>
      <c r="C17" s="27"/>
      <c r="E17" s="15" t="s">
        <v>10</v>
      </c>
      <c r="F17" s="2"/>
      <c r="G17" s="1"/>
    </row>
    <row r="18" spans="2:7" ht="15.75" x14ac:dyDescent="0.25">
      <c r="B18" s="38" t="s">
        <v>0</v>
      </c>
      <c r="C18" s="7"/>
      <c r="E18" s="14" t="s">
        <v>25</v>
      </c>
      <c r="F18" s="2"/>
      <c r="G18" s="1"/>
    </row>
    <row r="19" spans="2:7" ht="15.75" thickBot="1" x14ac:dyDescent="0.3">
      <c r="B19" s="8">
        <f>IF(B11&lt;2009,"alte Steuer",IF(B11&lt;2012,($B$15-120)*2,IF(B11&gt;2013,($B$15-95)*2,($B$15-110)*2)))</f>
        <v>406</v>
      </c>
      <c r="C19" s="9"/>
      <c r="E19" s="18" t="s">
        <v>26</v>
      </c>
      <c r="F19" s="2"/>
      <c r="G19" s="1"/>
    </row>
    <row r="20" spans="2:7" ht="15.75" thickBot="1" x14ac:dyDescent="0.3">
      <c r="B20" s="1"/>
      <c r="C20" s="1"/>
      <c r="E20" s="15" t="s">
        <v>27</v>
      </c>
    </row>
    <row r="21" spans="2:7" ht="18" thickBot="1" x14ac:dyDescent="0.3">
      <c r="B21" s="32" t="s">
        <v>15</v>
      </c>
      <c r="C21" s="6"/>
      <c r="E21" s="16" t="s">
        <v>16</v>
      </c>
    </row>
    <row r="22" spans="2:7" ht="15.75" thickBot="1" x14ac:dyDescent="0.3">
      <c r="B22" s="26" t="s">
        <v>20</v>
      </c>
      <c r="C22" s="27"/>
      <c r="E22" s="15" t="s">
        <v>9</v>
      </c>
    </row>
    <row r="23" spans="2:7" ht="18" thickBot="1" x14ac:dyDescent="0.3">
      <c r="B23" s="5">
        <v>5654</v>
      </c>
      <c r="C23" s="27" t="s">
        <v>2</v>
      </c>
      <c r="E23" s="19" t="s">
        <v>28</v>
      </c>
    </row>
    <row r="24" spans="2:7" ht="15.75" thickBot="1" x14ac:dyDescent="0.3">
      <c r="B24" s="29"/>
      <c r="C24" s="27"/>
    </row>
    <row r="25" spans="2:7" ht="18" thickBot="1" x14ac:dyDescent="0.3">
      <c r="B25" s="37" t="s">
        <v>3</v>
      </c>
      <c r="C25" s="7"/>
      <c r="E25" s="39" t="s">
        <v>29</v>
      </c>
    </row>
    <row r="26" spans="2:7" ht="15.75" thickBot="1" x14ac:dyDescent="0.3">
      <c r="B26" s="8">
        <f>IF(B11&lt;2009,"alte Steuer",IF(C5="x",ROUNDUP($B$23/100,0)*2,IF(C7="x",ROUNDUP($B$23/100,0)*9.5,"")))</f>
        <v>114</v>
      </c>
      <c r="C26" s="9"/>
      <c r="E26" s="3">
        <v>12.6</v>
      </c>
    </row>
    <row r="27" spans="2:7" ht="16.5" thickBot="1" x14ac:dyDescent="0.3">
      <c r="B27" s="1"/>
      <c r="C27" s="1"/>
      <c r="E27" s="40" t="s">
        <v>30</v>
      </c>
    </row>
    <row r="28" spans="2:7" ht="16.5" thickBot="1" x14ac:dyDescent="0.3">
      <c r="B28" s="35" t="s">
        <v>6</v>
      </c>
      <c r="C28" s="36"/>
      <c r="E28" s="20">
        <f>IF(C5&gt;0,E26*23.7,IF(C7&gt;0,E26*26.2,""))</f>
        <v>298.62</v>
      </c>
    </row>
    <row r="29" spans="2:7" ht="15.75" thickBot="1" x14ac:dyDescent="0.3">
      <c r="B29" s="34">
        <f>IF(B11&lt;2009,"alte Steuer",B19+B26)</f>
        <v>520</v>
      </c>
      <c r="C29" s="9"/>
    </row>
    <row r="31" spans="2:7" x14ac:dyDescent="0.25">
      <c r="B31" s="10" t="s">
        <v>21</v>
      </c>
      <c r="C31" s="1"/>
      <c r="D31" s="1"/>
      <c r="E31" s="1"/>
    </row>
    <row r="32" spans="2:7" x14ac:dyDescent="0.25">
      <c r="B32" s="11" t="s">
        <v>22</v>
      </c>
      <c r="C32" s="1"/>
      <c r="D32" s="1"/>
      <c r="E32" s="1"/>
    </row>
  </sheetData>
  <mergeCells count="1">
    <mergeCell ref="B4:C4"/>
  </mergeCells>
  <hyperlinks>
    <hyperlink ref="E23" r:id="rId1" xr:uid="{00000000-0004-0000-0000-000000000000}"/>
  </hyperlinks>
  <pageMargins left="0.41" right="0.53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BBCC6-1C85-4E86-9963-814A1A4F408C}">
  <dimension ref="B1:J32"/>
  <sheetViews>
    <sheetView showGridLines="0" tabSelected="1" topLeftCell="A2" workbookViewId="0">
      <selection activeCell="G6" sqref="G6"/>
    </sheetView>
  </sheetViews>
  <sheetFormatPr baseColWidth="10" defaultRowHeight="15" x14ac:dyDescent="0.25"/>
  <cols>
    <col min="1" max="1" width="2.5703125" customWidth="1"/>
    <col min="2" max="2" width="14.85546875" customWidth="1"/>
    <col min="3" max="3" width="7.28515625" customWidth="1"/>
    <col min="4" max="4" width="3.140625" customWidth="1"/>
    <col min="5" max="5" width="64.7109375" customWidth="1"/>
    <col min="6" max="6" width="11.7109375" style="43" customWidth="1"/>
    <col min="7" max="7" width="14.42578125" customWidth="1"/>
    <col min="8" max="10" width="11.5703125" customWidth="1"/>
  </cols>
  <sheetData>
    <row r="1" spans="2:10" ht="19.5" thickBot="1" x14ac:dyDescent="0.35">
      <c r="B1" s="12" t="s">
        <v>13</v>
      </c>
      <c r="C1" s="13"/>
      <c r="D1" s="13"/>
      <c r="E1" s="6"/>
      <c r="F1" s="41"/>
    </row>
    <row r="2" spans="2:10" ht="15.75" thickBot="1" x14ac:dyDescent="0.3"/>
    <row r="3" spans="2:10" ht="15.75" thickBot="1" x14ac:dyDescent="0.3">
      <c r="B3" s="32" t="s">
        <v>7</v>
      </c>
      <c r="C3" s="6"/>
      <c r="E3" s="21" t="s">
        <v>33</v>
      </c>
      <c r="F3" s="44"/>
      <c r="G3" s="4"/>
    </row>
    <row r="4" spans="2:10" ht="15.75" thickBot="1" x14ac:dyDescent="0.3">
      <c r="B4" s="66" t="s">
        <v>32</v>
      </c>
      <c r="C4" s="67"/>
      <c r="G4" s="1"/>
    </row>
    <row r="5" spans="2:10" ht="15.75" thickBot="1" x14ac:dyDescent="0.3">
      <c r="B5" s="22" t="s">
        <v>4</v>
      </c>
      <c r="C5" s="3" t="s">
        <v>8</v>
      </c>
      <c r="G5" s="2"/>
    </row>
    <row r="6" spans="2:10" ht="15.75" thickBot="1" x14ac:dyDescent="0.3">
      <c r="B6" s="24"/>
      <c r="C6" s="25"/>
      <c r="G6" s="1"/>
    </row>
    <row r="7" spans="2:10" ht="15.75" thickBot="1" x14ac:dyDescent="0.3">
      <c r="B7" s="23" t="s">
        <v>5</v>
      </c>
      <c r="C7" s="3"/>
      <c r="G7" s="1"/>
    </row>
    <row r="8" spans="2:10" ht="15.75" thickBot="1" x14ac:dyDescent="0.3">
      <c r="B8" s="1"/>
      <c r="C8" s="1"/>
      <c r="G8" s="68" t="s">
        <v>35</v>
      </c>
      <c r="H8" s="69"/>
      <c r="I8" s="69"/>
      <c r="J8" s="70"/>
    </row>
    <row r="9" spans="2:10" ht="18" thickBot="1" x14ac:dyDescent="0.3">
      <c r="B9" s="32" t="s">
        <v>12</v>
      </c>
      <c r="C9" s="6"/>
      <c r="E9" s="14" t="s">
        <v>23</v>
      </c>
      <c r="F9" s="45"/>
      <c r="G9" s="56">
        <v>95</v>
      </c>
      <c r="H9" s="61" t="s">
        <v>34</v>
      </c>
      <c r="I9" s="61" t="s">
        <v>34</v>
      </c>
      <c r="J9" s="62" t="s">
        <v>34</v>
      </c>
    </row>
    <row r="10" spans="2:10" ht="15.75" thickBot="1" x14ac:dyDescent="0.3">
      <c r="B10" s="30" t="s">
        <v>11</v>
      </c>
      <c r="C10" s="31"/>
      <c r="E10" s="15" t="s">
        <v>24</v>
      </c>
      <c r="F10" s="46"/>
      <c r="G10" s="53">
        <v>115</v>
      </c>
      <c r="H10" s="63">
        <v>2</v>
      </c>
      <c r="I10" s="55">
        <f>G15-G9</f>
        <v>203</v>
      </c>
      <c r="J10" s="65">
        <f>I10*H10</f>
        <v>406</v>
      </c>
    </row>
    <row r="11" spans="2:10" ht="15.75" thickBot="1" x14ac:dyDescent="0.3">
      <c r="B11" s="3">
        <v>2021</v>
      </c>
      <c r="C11" s="28"/>
      <c r="G11" s="53">
        <v>135</v>
      </c>
      <c r="H11" s="63">
        <v>0.2</v>
      </c>
      <c r="I11" s="55">
        <f>G15-G10</f>
        <v>183</v>
      </c>
      <c r="J11" s="65">
        <f>IF(I11&lt;0,"0",I11*H11)</f>
        <v>36.6</v>
      </c>
    </row>
    <row r="12" spans="2:10" ht="15.75" thickBot="1" x14ac:dyDescent="0.3">
      <c r="B12" s="1"/>
      <c r="C12" s="1"/>
      <c r="G12" s="53">
        <v>155</v>
      </c>
      <c r="H12" s="63">
        <v>0.3</v>
      </c>
      <c r="I12" s="55">
        <f>$G$15-G11</f>
        <v>163</v>
      </c>
      <c r="J12" s="65">
        <f>IF(I12&lt;0,"0",I12*H12)</f>
        <v>48.9</v>
      </c>
    </row>
    <row r="13" spans="2:10" ht="18" thickBot="1" x14ac:dyDescent="0.3">
      <c r="B13" s="32" t="s">
        <v>31</v>
      </c>
      <c r="C13" s="33"/>
      <c r="E13" s="16" t="s">
        <v>17</v>
      </c>
      <c r="F13" s="46"/>
      <c r="G13" s="53">
        <v>175</v>
      </c>
      <c r="H13" s="64">
        <v>0.4</v>
      </c>
      <c r="I13" s="55">
        <f>$G$15-G12</f>
        <v>143</v>
      </c>
      <c r="J13" s="65">
        <f>IF(I13&lt;0,"0",I13*H13)</f>
        <v>57.2</v>
      </c>
    </row>
    <row r="14" spans="2:10" ht="15.75" thickBot="1" x14ac:dyDescent="0.3">
      <c r="B14" s="26" t="s">
        <v>20</v>
      </c>
      <c r="C14" s="27"/>
      <c r="E14" s="17" t="s">
        <v>18</v>
      </c>
      <c r="F14" s="46"/>
      <c r="G14" s="53">
        <v>195</v>
      </c>
      <c r="H14" s="64">
        <v>0.5</v>
      </c>
      <c r="I14" s="55">
        <f>$G$15-G13</f>
        <v>123</v>
      </c>
      <c r="J14" s="65">
        <f>IF(I14&lt;0,"0",I14*H14)</f>
        <v>61.5</v>
      </c>
    </row>
    <row r="15" spans="2:10" ht="15.75" thickBot="1" x14ac:dyDescent="0.3">
      <c r="B15" s="3">
        <v>298</v>
      </c>
      <c r="C15" s="27" t="s">
        <v>1</v>
      </c>
      <c r="E15" s="17" t="s">
        <v>19</v>
      </c>
      <c r="F15" s="46"/>
      <c r="G15" s="53">
        <f>B15</f>
        <v>298</v>
      </c>
      <c r="H15" s="64">
        <v>0.6</v>
      </c>
      <c r="I15" s="55">
        <f>$G$15-G14</f>
        <v>103</v>
      </c>
      <c r="J15" s="65">
        <f>IF(I15&lt;0,"0",I15*H15)</f>
        <v>61.8</v>
      </c>
    </row>
    <row r="16" spans="2:10" x14ac:dyDescent="0.25">
      <c r="B16" s="29"/>
      <c r="C16" s="27"/>
      <c r="E16" s="17" t="s">
        <v>14</v>
      </c>
      <c r="F16" s="46"/>
      <c r="G16" s="52"/>
      <c r="H16" s="71" t="s">
        <v>0</v>
      </c>
      <c r="I16" s="72"/>
      <c r="J16" s="59">
        <f>SUM(J10:J15)</f>
        <v>672</v>
      </c>
    </row>
    <row r="17" spans="2:10" ht="15.75" thickBot="1" x14ac:dyDescent="0.3">
      <c r="B17" s="29"/>
      <c r="C17" s="27"/>
      <c r="E17" s="15" t="s">
        <v>10</v>
      </c>
      <c r="F17" s="46"/>
      <c r="G17" s="60"/>
      <c r="H17" s="71" t="s">
        <v>3</v>
      </c>
      <c r="I17" s="72"/>
      <c r="J17" s="57">
        <f>B26</f>
        <v>114</v>
      </c>
    </row>
    <row r="18" spans="2:10" ht="16.5" thickBot="1" x14ac:dyDescent="0.3">
      <c r="B18" s="38" t="s">
        <v>0</v>
      </c>
      <c r="C18" s="7"/>
      <c r="E18" s="14" t="s">
        <v>25</v>
      </c>
      <c r="F18" s="45"/>
      <c r="G18" s="58"/>
      <c r="H18" s="73" t="s">
        <v>6</v>
      </c>
      <c r="I18" s="74"/>
      <c r="J18" s="54">
        <f>SUM(J16+J17)</f>
        <v>786</v>
      </c>
    </row>
    <row r="19" spans="2:10" ht="15.75" thickBot="1" x14ac:dyDescent="0.3">
      <c r="B19" s="8">
        <f>IF(B11&lt;2009,"alte Steuer",IF(B11&lt;2012,($B$15-120)*2,IF(AND(B11&gt;2013,B11&lt;2021),($B$15-95)*2,IF(B11&gt;=2021,J16,($B$15-110)*2))))</f>
        <v>672</v>
      </c>
      <c r="C19" s="9"/>
      <c r="E19" s="18" t="s">
        <v>26</v>
      </c>
      <c r="F19" s="45"/>
      <c r="G19" s="2"/>
      <c r="H19" s="1"/>
      <c r="J19" s="42"/>
    </row>
    <row r="20" spans="2:10" ht="15.75" thickBot="1" x14ac:dyDescent="0.3">
      <c r="B20" s="1"/>
      <c r="C20" s="1"/>
      <c r="E20" s="15" t="s">
        <v>27</v>
      </c>
      <c r="F20" s="46"/>
    </row>
    <row r="21" spans="2:10" ht="18" thickBot="1" x14ac:dyDescent="0.3">
      <c r="B21" s="32" t="s">
        <v>15</v>
      </c>
      <c r="C21" s="6"/>
      <c r="E21" s="16" t="s">
        <v>16</v>
      </c>
      <c r="F21" s="46"/>
    </row>
    <row r="22" spans="2:10" ht="15.75" thickBot="1" x14ac:dyDescent="0.3">
      <c r="B22" s="26" t="s">
        <v>20</v>
      </c>
      <c r="C22" s="27"/>
      <c r="E22" s="15" t="s">
        <v>9</v>
      </c>
      <c r="F22" s="46"/>
    </row>
    <row r="23" spans="2:10" ht="18" thickBot="1" x14ac:dyDescent="0.3">
      <c r="B23" s="5">
        <v>5654</v>
      </c>
      <c r="C23" s="27" t="s">
        <v>2</v>
      </c>
      <c r="E23" s="19" t="s">
        <v>28</v>
      </c>
      <c r="F23" s="47"/>
    </row>
    <row r="24" spans="2:10" ht="15.75" thickBot="1" x14ac:dyDescent="0.3">
      <c r="B24" s="29"/>
      <c r="C24" s="27"/>
    </row>
    <row r="25" spans="2:10" ht="18" thickBot="1" x14ac:dyDescent="0.3">
      <c r="B25" s="37" t="s">
        <v>3</v>
      </c>
      <c r="C25" s="7"/>
      <c r="E25" s="39" t="s">
        <v>29</v>
      </c>
      <c r="F25" s="48"/>
    </row>
    <row r="26" spans="2:10" ht="15.75" thickBot="1" x14ac:dyDescent="0.3">
      <c r="B26" s="8">
        <f>IF(B11&lt;2009,"alte Steuer",IF(C5="x",ROUNDUP($B$23/100,0)*2,IF(C7="x",ROUNDUP($B$23/100,0)*9.5,"")))</f>
        <v>114</v>
      </c>
      <c r="C26" s="9"/>
      <c r="E26" s="3">
        <v>7.4</v>
      </c>
      <c r="F26" s="49"/>
    </row>
    <row r="27" spans="2:10" ht="16.5" thickBot="1" x14ac:dyDescent="0.3">
      <c r="B27" s="1"/>
      <c r="C27" s="1"/>
      <c r="E27" s="40" t="s">
        <v>30</v>
      </c>
      <c r="F27" s="50"/>
    </row>
    <row r="28" spans="2:10" ht="16.5" thickBot="1" x14ac:dyDescent="0.3">
      <c r="B28" s="35" t="s">
        <v>6</v>
      </c>
      <c r="C28" s="36"/>
      <c r="E28" s="20">
        <f>IF(C5&gt;0,E26*23.7,IF(C7&gt;0,E26*26.2,""))</f>
        <v>175.38</v>
      </c>
      <c r="F28" s="51"/>
    </row>
    <row r="29" spans="2:10" ht="15.75" thickBot="1" x14ac:dyDescent="0.3">
      <c r="B29" s="34">
        <f>IF(B11&lt;2009,"alte Steuer",B19+B26)</f>
        <v>786</v>
      </c>
      <c r="C29" s="9"/>
    </row>
    <row r="31" spans="2:10" x14ac:dyDescent="0.25">
      <c r="B31" s="10" t="s">
        <v>21</v>
      </c>
      <c r="C31" s="1"/>
      <c r="D31" s="1"/>
      <c r="E31" s="1"/>
      <c r="F31" s="41"/>
    </row>
    <row r="32" spans="2:10" x14ac:dyDescent="0.25">
      <c r="B32" s="11" t="s">
        <v>22</v>
      </c>
      <c r="C32" s="1"/>
      <c r="D32" s="1"/>
      <c r="E32" s="1"/>
      <c r="F32" s="41"/>
    </row>
  </sheetData>
  <mergeCells count="5">
    <mergeCell ref="B4:C4"/>
    <mergeCell ref="G8:J8"/>
    <mergeCell ref="H16:I16"/>
    <mergeCell ref="H18:I18"/>
    <mergeCell ref="H17:I17"/>
  </mergeCells>
  <hyperlinks>
    <hyperlink ref="E23" r:id="rId1" xr:uid="{FB394C64-E521-4B1F-A888-82783CF69BD3}"/>
  </hyperlinks>
  <pageMargins left="0.41" right="0.53" top="0.78740157499999996" bottom="0.78740157499999996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Kfz-Steuer</vt:lpstr>
      <vt:lpstr>Kfz-Steuer 2021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Johannes Wiesinger</cp:lastModifiedBy>
  <cp:lastPrinted>2013-04-05T14:54:23Z</cp:lastPrinted>
  <dcterms:created xsi:type="dcterms:W3CDTF">2013-04-05T09:35:33Z</dcterms:created>
  <dcterms:modified xsi:type="dcterms:W3CDTF">2020-06-21T10:45:55Z</dcterms:modified>
</cp:coreProperties>
</file>